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ersonlige filer\Cloud\Personlige dokumenter\Desktop\"/>
    </mc:Choice>
  </mc:AlternateContent>
  <bookViews>
    <workbookView xWindow="0" yWindow="0" windowWidth="28800" windowHeight="12300"/>
  </bookViews>
  <sheets>
    <sheet name="Overblik" sheetId="1" r:id="rId1"/>
    <sheet name="Hus" sheetId="2" r:id="rId2"/>
    <sheet name="Inventar" sheetId="5" r:id="rId3"/>
    <sheet name="Grund" sheetId="3" r:id="rId4"/>
    <sheet name="Øvrige omkostninger" sheetId="4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2" l="1"/>
  <c r="E10" i="4"/>
  <c r="E13" i="3"/>
  <c r="E11" i="3"/>
  <c r="E9" i="3"/>
  <c r="E8" i="3"/>
  <c r="D14" i="1"/>
  <c r="D10" i="1"/>
  <c r="E4" i="1"/>
  <c r="E4" i="4"/>
  <c r="D4" i="1"/>
  <c r="C4" i="1"/>
  <c r="B53" i="2"/>
  <c r="C53" i="2"/>
  <c r="D37" i="2"/>
  <c r="D39" i="2"/>
  <c r="C40" i="2"/>
  <c r="B51" i="2"/>
  <c r="B40" i="2"/>
  <c r="D32" i="2"/>
  <c r="D26" i="2"/>
  <c r="C10" i="1" l="1"/>
  <c r="C12" i="4"/>
  <c r="D12" i="4"/>
  <c r="E12" i="4"/>
  <c r="E8" i="4"/>
  <c r="D15" i="3"/>
  <c r="E7" i="3"/>
  <c r="E15" i="3" s="1"/>
  <c r="C6" i="1"/>
  <c r="C15" i="3"/>
  <c r="C8" i="1" s="1"/>
  <c r="C7" i="5"/>
  <c r="D6" i="5"/>
  <c r="E6" i="5" s="1"/>
  <c r="D5" i="5"/>
  <c r="E5" i="5" s="1"/>
  <c r="D4" i="5"/>
  <c r="E4" i="5" s="1"/>
  <c r="D3" i="5"/>
  <c r="D7" i="5" s="1"/>
  <c r="D6" i="1" s="1"/>
  <c r="E3" i="5" l="1"/>
  <c r="C14" i="1"/>
  <c r="E7" i="5"/>
  <c r="E6" i="1" l="1"/>
  <c r="E14" i="1" s="1"/>
</calcChain>
</file>

<file path=xl/sharedStrings.xml><?xml version="1.0" encoding="utf-8"?>
<sst xmlns="http://schemas.openxmlformats.org/spreadsheetml/2006/main" count="112" uniqueCount="86">
  <si>
    <t>Budget</t>
  </si>
  <si>
    <t>PJ Huse- 155T kvm Vinkelhus</t>
  </si>
  <si>
    <t>Beskrivelse</t>
  </si>
  <si>
    <t>Forventet beløb</t>
  </si>
  <si>
    <t>Realiseret beløb</t>
  </si>
  <si>
    <t>Udgifter til grund</t>
  </si>
  <si>
    <t>Øvrige udgifter</t>
  </si>
  <si>
    <t>I alt</t>
  </si>
  <si>
    <t>Køb af grund</t>
  </si>
  <si>
    <t>PJ-hus type – 155T kvm vinkelhus</t>
  </si>
  <si>
    <t>afsat til opfyldelse af energikrav BR15</t>
  </si>
  <si>
    <t>afsat til ændring af vinduer til træ/alu, Aura+ med 3 lag glas</t>
  </si>
  <si>
    <t>afsat til laminatgulv i køkken/alrum, stue og soveværelse</t>
  </si>
  <si>
    <t>afsat til 47,8 kvm carport</t>
  </si>
  <si>
    <t>afsat til ekstrafundering</t>
  </si>
  <si>
    <t>afsat til gebyr for byggetilladelse, el og varme i byggeperioden</t>
  </si>
  <si>
    <t>ekstra el</t>
  </si>
  <si>
    <t>Klinker pr. kvm</t>
  </si>
  <si>
    <t>Afsat ved eksterne leverandører</t>
  </si>
  <si>
    <t>Afsat til gulve (med i ovenstående pris)</t>
  </si>
  <si>
    <t>Samlet pris for entreprise hos Preben Jørgensen huse</t>
  </si>
  <si>
    <t>Afsat til Inventar (i alt 126.031, heraf 15.000,- selv betalt)</t>
  </si>
  <si>
    <t>genvindingsanlæg inkl. fugtstyring</t>
  </si>
  <si>
    <t>Afsat til Hvidevarer (i alt 29.714, heraf 15.000,- selv betalt)</t>
  </si>
  <si>
    <t>Tæpper til en kvadratmeterpris pr. kvm</t>
  </si>
  <si>
    <t>opmurede og vandskurede vægge indvendigt</t>
  </si>
  <si>
    <t>Ekstra omkostninger som er kommet efter kontrakt indgåelse (bla. Materiale valg)</t>
  </si>
  <si>
    <t>Difference</t>
  </si>
  <si>
    <t>udv. stikledninger til el, vand og kloak, incl. op til 15 meter ledning</t>
  </si>
  <si>
    <t>Lokale</t>
  </si>
  <si>
    <t>Realiseret</t>
  </si>
  <si>
    <t>Køkken</t>
  </si>
  <si>
    <t>Bryggers</t>
  </si>
  <si>
    <t>Badeværelse 1</t>
  </si>
  <si>
    <t>Badeværelse 2</t>
  </si>
  <si>
    <t>Samlet Budget</t>
  </si>
  <si>
    <t>Vand</t>
  </si>
  <si>
    <t>El</t>
  </si>
  <si>
    <t>Antenne</t>
  </si>
  <si>
    <t>Kloak</t>
  </si>
  <si>
    <t>jordbundsundersøgelse</t>
  </si>
  <si>
    <t>stikledning - varme</t>
  </si>
  <si>
    <t>tilslutning - varme</t>
  </si>
  <si>
    <t>have, fliser og hæk</t>
  </si>
  <si>
    <t>Lægning af stabilgrus til terrasse og indkørsel</t>
  </si>
  <si>
    <t>Evt. bortkørsel af overskudsjord</t>
  </si>
  <si>
    <t>terrænregulering</t>
  </si>
  <si>
    <t>byggestrøm i perioden</t>
  </si>
  <si>
    <t>inkl. I grundpris</t>
  </si>
  <si>
    <t>Inventar</t>
  </si>
  <si>
    <t>Inventar HTH</t>
  </si>
  <si>
    <t>IBS-Attest (landinspektør)</t>
  </si>
  <si>
    <t>Tinglysningsafgift til staten (fast del)</t>
  </si>
  <si>
    <t>Tinglysningsafgift til staten (procent del)</t>
  </si>
  <si>
    <t>Tinglysningsafgift af skødet</t>
  </si>
  <si>
    <t>Advokatsalær til gennemgang af entresprisekontrakt og skøde</t>
  </si>
  <si>
    <t>Omkostninger til bank (stiftelsesomkostninger mm.)</t>
  </si>
  <si>
    <t>Byggetilladelse</t>
  </si>
  <si>
    <t>Byggetilsyn</t>
  </si>
  <si>
    <t>yderligere forventede udgifter (øvrige)</t>
  </si>
  <si>
    <t>I Alt</t>
  </si>
  <si>
    <t>Laminatgulv pr. kvm (67 m2)</t>
  </si>
  <si>
    <t>Forventet ekstra beløb</t>
  </si>
  <si>
    <t>Preben Jørgensen Huse ( forventet endeligt)</t>
  </si>
  <si>
    <t>tillæg for lægning af laminatgulv</t>
  </si>
  <si>
    <t>Armering af sokkel</t>
  </si>
  <si>
    <t>Udskiftning af muld med sandpude</t>
  </si>
  <si>
    <t>yderligere hævning af huset med ca. 30 cm</t>
  </si>
  <si>
    <t>I alt for hus</t>
  </si>
  <si>
    <t>loft til kip i køkken/alrum</t>
  </si>
  <si>
    <t>gipslofter i hele huset, akustik i køkken/alrum</t>
  </si>
  <si>
    <t>ændring til fjernvarmeanlæg</t>
  </si>
  <si>
    <t>sorte tagsten på opmurede gavle</t>
  </si>
  <si>
    <t>7 kvm overdækket terrasse med loft til kip og 1 muret pille</t>
  </si>
  <si>
    <t>spartling og maling af sømhuller i karme m.v.</t>
  </si>
  <si>
    <t>Glvvarme i hele huset, trådløs styring</t>
  </si>
  <si>
    <t>Cirkulationspumpe til gulvvarmen</t>
  </si>
  <si>
    <t>ændring af mursten til prisklasse 2 (f.eks. Laika)</t>
  </si>
  <si>
    <t>ekstra vinduesdør fra køkken til have</t>
  </si>
  <si>
    <t>Ændring af vindue i bryggers til facade dør</t>
  </si>
  <si>
    <t>Facadedør mod carport ændres til massiv pladedør</t>
  </si>
  <si>
    <t>Massive døre indvendig</t>
  </si>
  <si>
    <t>Satin glas i badeværelse</t>
  </si>
  <si>
    <t>Greb med lås på alle vinduer og terrassedøre</t>
  </si>
  <si>
    <t xml:space="preserve">vindskedesten </t>
  </si>
  <si>
    <t>Ekstra VVS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</si>
</sst>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kr.&quot;\ * #,##0.00_ ;_ &quot;kr.&quot;\ * \-#,##0.00_ ;_ &quot;kr.&quot;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44" fontId="0" fillId="0" borderId="0" xfId="1" applyFont="1"/>
    <xf numFmtId="44" fontId="0" fillId="0" borderId="0" xfId="0" applyNumberFormat="1"/>
    <xf numFmtId="44" fontId="2" fillId="2" borderId="0" xfId="1" applyFont="1" applyFill="1"/>
    <xf numFmtId="0" fontId="0" fillId="0" borderId="0" xfId="0"/>
    <xf numFmtId="0" fontId="4" fillId="0" borderId="0" xfId="0" applyFont="1"/>
    <xf numFmtId="44" fontId="3" fillId="3" borderId="0" xfId="3" applyNumberFormat="1"/>
    <xf numFmtId="44" fontId="2" fillId="2" borderId="0" xfId="2" applyNumberFormat="1"/>
    <xf numFmtId="0" fontId="0" fillId="0" borderId="3" xfId="0" applyBorder="1"/>
    <xf numFmtId="0" fontId="0" fillId="0" borderId="1" xfId="0" applyBorder="1"/>
    <xf numFmtId="44" fontId="0" fillId="0" borderId="1" xfId="0" applyNumberFormat="1" applyBorder="1"/>
    <xf numFmtId="44" fontId="0" fillId="0" borderId="0" xfId="0" applyNumberFormat="1"/>
    <xf numFmtId="0" fontId="4" fillId="0" borderId="1" xfId="0" applyFont="1" applyBorder="1"/>
    <xf numFmtId="44" fontId="3" fillId="3" borderId="0" xfId="1" applyFont="1" applyFill="1"/>
    <xf numFmtId="44" fontId="0" fillId="0" borderId="1" xfId="1" applyFont="1" applyBorder="1"/>
    <xf numFmtId="0" fontId="4" fillId="0" borderId="3" xfId="0" applyFont="1" applyBorder="1"/>
    <xf numFmtId="44" fontId="5" fillId="3" borderId="1" xfId="1" applyFont="1" applyFill="1" applyBorder="1"/>
    <xf numFmtId="44" fontId="4" fillId="0" borderId="1" xfId="1" applyFont="1" applyBorder="1"/>
    <xf numFmtId="44" fontId="4" fillId="0" borderId="1" xfId="0" applyNumberFormat="1" applyFont="1" applyBorder="1"/>
    <xf numFmtId="44" fontId="4" fillId="0" borderId="1" xfId="0" applyNumberFormat="1" applyFont="1" applyBorder="1"/>
    <xf numFmtId="0" fontId="4" fillId="0" borderId="4" xfId="0" applyFont="1" applyBorder="1"/>
    <xf numFmtId="0" fontId="4" fillId="0" borderId="3" xfId="0" applyFont="1" applyBorder="1" applyAlignment="1">
      <alignment horizontal="center"/>
    </xf>
    <xf numFmtId="0" fontId="0" fillId="0" borderId="0" xfId="0"/>
    <xf numFmtId="44" fontId="0" fillId="0" borderId="0" xfId="4" applyFont="1"/>
    <xf numFmtId="0" fontId="4" fillId="0" borderId="0" xfId="0" applyFont="1"/>
    <xf numFmtId="0" fontId="4" fillId="0" borderId="1" xfId="0" applyFont="1" applyBorder="1"/>
    <xf numFmtId="0" fontId="0" fillId="0" borderId="0" xfId="0"/>
    <xf numFmtId="0" fontId="0" fillId="0" borderId="0" xfId="0"/>
    <xf numFmtId="0" fontId="4" fillId="0" borderId="1" xfId="0" applyFont="1" applyBorder="1"/>
    <xf numFmtId="44" fontId="3" fillId="3" borderId="6" xfId="3" applyNumberFormat="1" applyBorder="1"/>
    <xf numFmtId="44" fontId="3" fillId="3" borderId="1" xfId="3" applyNumberFormat="1" applyBorder="1"/>
    <xf numFmtId="0" fontId="4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</cellXfs>
  <cellStyles count="5">
    <cellStyle name="God" xfId="2" builtinId="26"/>
    <cellStyle name="Normal" xfId="0" builtinId="0"/>
    <cellStyle name="Ugyldig" xfId="3" builtinId="27"/>
    <cellStyle name="Valuta" xfId="1" builtinId="4"/>
    <cellStyle name="Valut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/>
  </sheetViews>
  <sheetFormatPr defaultRowHeight="15" x14ac:dyDescent="0.25"/>
  <cols>
    <col min="1" max="1" width="9.140625" style="22"/>
    <col min="2" max="2" width="26.85546875" bestFit="1" customWidth="1"/>
    <col min="3" max="3" width="15.42578125" bestFit="1" customWidth="1"/>
    <col min="4" max="4" width="15.7109375" bestFit="1" customWidth="1"/>
    <col min="5" max="5" width="13.5703125" bestFit="1" customWidth="1"/>
  </cols>
  <sheetData>
    <row r="1" spans="2:5" s="22" customFormat="1" x14ac:dyDescent="0.25"/>
    <row r="2" spans="2:5" ht="15.75" thickBot="1" x14ac:dyDescent="0.3">
      <c r="B2" s="15" t="s">
        <v>2</v>
      </c>
      <c r="C2" s="15" t="s">
        <v>3</v>
      </c>
      <c r="D2" s="15" t="s">
        <v>4</v>
      </c>
      <c r="E2" s="15" t="s">
        <v>27</v>
      </c>
    </row>
    <row r="3" spans="2:5" x14ac:dyDescent="0.25">
      <c r="E3" s="1"/>
    </row>
    <row r="4" spans="2:5" x14ac:dyDescent="0.25">
      <c r="B4" s="5" t="s">
        <v>1</v>
      </c>
      <c r="C4" s="1">
        <f>Hus!B53</f>
        <v>1898992</v>
      </c>
      <c r="D4" s="11">
        <f>Hus!C53</f>
        <v>1943140.5</v>
      </c>
      <c r="E4" s="6">
        <f>C4-D4</f>
        <v>-44148.5</v>
      </c>
    </row>
    <row r="5" spans="2:5" x14ac:dyDescent="0.25">
      <c r="B5" s="5"/>
      <c r="E5" s="1"/>
    </row>
    <row r="6" spans="2:5" s="22" customFormat="1" x14ac:dyDescent="0.25">
      <c r="B6" s="24" t="s">
        <v>50</v>
      </c>
      <c r="C6" s="2">
        <f>Inventar!C7</f>
        <v>126031</v>
      </c>
      <c r="D6" s="2">
        <f>Inventar!D7</f>
        <v>129588.32500000001</v>
      </c>
      <c r="E6" s="6">
        <f>Inventar!E7</f>
        <v>-3557.3250000000044</v>
      </c>
    </row>
    <row r="7" spans="2:5" s="22" customFormat="1" x14ac:dyDescent="0.25">
      <c r="B7" s="24"/>
      <c r="E7" s="1"/>
    </row>
    <row r="8" spans="2:5" x14ac:dyDescent="0.25">
      <c r="B8" s="5" t="s">
        <v>5</v>
      </c>
      <c r="C8" s="1">
        <f>Grund!C15</f>
        <v>133000</v>
      </c>
      <c r="E8" s="1"/>
    </row>
    <row r="9" spans="2:5" x14ac:dyDescent="0.25">
      <c r="B9" s="5"/>
      <c r="E9" s="1"/>
    </row>
    <row r="10" spans="2:5" x14ac:dyDescent="0.25">
      <c r="B10" s="5" t="s">
        <v>6</v>
      </c>
      <c r="C10" s="1">
        <f>'Øvrige omkostninger'!C12</f>
        <v>104520</v>
      </c>
      <c r="D10" s="1">
        <f>'Øvrige omkostninger'!C12</f>
        <v>104520</v>
      </c>
      <c r="E10" s="1"/>
    </row>
    <row r="11" spans="2:5" x14ac:dyDescent="0.25">
      <c r="B11" s="5"/>
      <c r="E11" s="1"/>
    </row>
    <row r="12" spans="2:5" x14ac:dyDescent="0.25">
      <c r="B12" s="5" t="s">
        <v>8</v>
      </c>
      <c r="C12" s="1">
        <v>700000</v>
      </c>
      <c r="D12" s="1">
        <v>700000</v>
      </c>
      <c r="E12" s="7">
        <v>0</v>
      </c>
    </row>
    <row r="13" spans="2:5" x14ac:dyDescent="0.25">
      <c r="B13" s="5"/>
      <c r="E13" s="1"/>
    </row>
    <row r="14" spans="2:5" ht="15.75" thickBot="1" x14ac:dyDescent="0.3">
      <c r="B14" s="25" t="s">
        <v>7</v>
      </c>
      <c r="C14" s="19">
        <f>C4+C8+C10+C12</f>
        <v>2836512</v>
      </c>
      <c r="D14" s="19">
        <f>SUM(D4:D13)</f>
        <v>2877248.8250000002</v>
      </c>
      <c r="E14" s="17">
        <f>SUM(E3:E13)</f>
        <v>-47705.825000000004</v>
      </c>
    </row>
    <row r="15" spans="2:5" ht="15.75" thickTop="1" x14ac:dyDescent="0.25">
      <c r="C15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C1" sqref="C1:C1048576"/>
    </sheetView>
  </sheetViews>
  <sheetFormatPr defaultRowHeight="15" x14ac:dyDescent="0.25"/>
  <cols>
    <col min="1" max="1" width="61.28515625" bestFit="1" customWidth="1"/>
    <col min="2" max="2" width="21.5703125" bestFit="1" customWidth="1"/>
    <col min="3" max="3" width="15.7109375" bestFit="1" customWidth="1"/>
    <col min="4" max="4" width="12.7109375" bestFit="1" customWidth="1"/>
    <col min="5" max="5" width="15.42578125" bestFit="1" customWidth="1"/>
  </cols>
  <sheetData>
    <row r="1" spans="1:4" x14ac:dyDescent="0.25">
      <c r="A1" s="33" t="s">
        <v>63</v>
      </c>
      <c r="B1" s="33"/>
    </row>
    <row r="2" spans="1:4" ht="15.75" thickBot="1" x14ac:dyDescent="0.3">
      <c r="A2" s="20" t="s">
        <v>2</v>
      </c>
      <c r="B2" s="20" t="s">
        <v>3</v>
      </c>
      <c r="C2" s="20" t="s">
        <v>4</v>
      </c>
      <c r="D2" s="20" t="s">
        <v>27</v>
      </c>
    </row>
    <row r="3" spans="1:4" x14ac:dyDescent="0.25">
      <c r="A3" s="27" t="s">
        <v>9</v>
      </c>
      <c r="B3" s="1">
        <v>1419800</v>
      </c>
      <c r="C3" s="1">
        <v>0</v>
      </c>
      <c r="D3" s="1">
        <v>0</v>
      </c>
    </row>
    <row r="4" spans="1:4" x14ac:dyDescent="0.25">
      <c r="A4" s="27" t="s">
        <v>73</v>
      </c>
      <c r="B4" s="1">
        <v>0</v>
      </c>
      <c r="C4" s="1">
        <v>0</v>
      </c>
      <c r="D4" s="1">
        <v>0</v>
      </c>
    </row>
    <row r="5" spans="1:4" x14ac:dyDescent="0.25">
      <c r="A5" s="27" t="s">
        <v>72</v>
      </c>
      <c r="B5" s="1">
        <v>0</v>
      </c>
      <c r="C5" s="1">
        <v>0</v>
      </c>
      <c r="D5" s="1">
        <v>0</v>
      </c>
    </row>
    <row r="6" spans="1:4" x14ac:dyDescent="0.25">
      <c r="A6" s="27" t="s">
        <v>25</v>
      </c>
      <c r="B6" s="1">
        <v>0</v>
      </c>
      <c r="C6" s="1">
        <v>0</v>
      </c>
      <c r="D6" s="1">
        <v>0</v>
      </c>
    </row>
    <row r="7" spans="1:4" x14ac:dyDescent="0.25">
      <c r="A7" s="27" t="s">
        <v>69</v>
      </c>
      <c r="B7" s="1">
        <v>0</v>
      </c>
      <c r="C7" s="1">
        <v>0</v>
      </c>
      <c r="D7" s="1">
        <v>0</v>
      </c>
    </row>
    <row r="8" spans="1:4" x14ac:dyDescent="0.25">
      <c r="A8" s="27" t="s">
        <v>70</v>
      </c>
      <c r="B8" s="1">
        <v>0</v>
      </c>
      <c r="C8" s="1">
        <v>0</v>
      </c>
      <c r="D8" s="1">
        <v>0</v>
      </c>
    </row>
    <row r="9" spans="1:4" x14ac:dyDescent="0.25">
      <c r="A9" s="27" t="s">
        <v>71</v>
      </c>
      <c r="B9" s="1">
        <v>0</v>
      </c>
      <c r="C9" s="1">
        <v>0</v>
      </c>
      <c r="D9" s="1">
        <v>0</v>
      </c>
    </row>
    <row r="10" spans="1:4" x14ac:dyDescent="0.25">
      <c r="A10" s="27" t="s">
        <v>22</v>
      </c>
      <c r="B10" s="1">
        <v>0</v>
      </c>
      <c r="C10" s="1">
        <v>0</v>
      </c>
      <c r="D10" s="1">
        <v>0</v>
      </c>
    </row>
    <row r="11" spans="1:4" x14ac:dyDescent="0.25">
      <c r="A11" s="27" t="s">
        <v>10</v>
      </c>
      <c r="B11" s="1">
        <v>0</v>
      </c>
      <c r="C11" s="1">
        <v>0</v>
      </c>
      <c r="D11" s="1">
        <v>0</v>
      </c>
    </row>
    <row r="12" spans="1:4" x14ac:dyDescent="0.25">
      <c r="A12" s="27" t="s">
        <v>74</v>
      </c>
      <c r="B12" s="1">
        <v>0</v>
      </c>
      <c r="C12" s="1">
        <v>0</v>
      </c>
      <c r="D12" s="1">
        <v>0</v>
      </c>
    </row>
    <row r="13" spans="1:4" x14ac:dyDescent="0.25">
      <c r="A13" s="27" t="s">
        <v>75</v>
      </c>
      <c r="B13" s="1">
        <v>0</v>
      </c>
      <c r="C13" s="1">
        <v>0</v>
      </c>
      <c r="D13" s="1">
        <v>0</v>
      </c>
    </row>
    <row r="14" spans="1:4" x14ac:dyDescent="0.25">
      <c r="A14" s="27" t="s">
        <v>76</v>
      </c>
      <c r="B14" s="1">
        <v>0</v>
      </c>
      <c r="C14" s="1">
        <v>0</v>
      </c>
      <c r="D14" s="1">
        <v>0</v>
      </c>
    </row>
    <row r="15" spans="1:4" x14ac:dyDescent="0.25">
      <c r="A15" s="27" t="s">
        <v>11</v>
      </c>
      <c r="B15" s="1">
        <v>0</v>
      </c>
      <c r="C15" s="1">
        <v>0</v>
      </c>
      <c r="D15" s="1">
        <v>0</v>
      </c>
    </row>
    <row r="16" spans="1:4" x14ac:dyDescent="0.25">
      <c r="A16" s="27" t="s">
        <v>77</v>
      </c>
      <c r="B16" s="1">
        <v>0</v>
      </c>
      <c r="C16" s="1">
        <v>0</v>
      </c>
      <c r="D16" s="1">
        <v>0</v>
      </c>
    </row>
    <row r="17" spans="1:4" x14ac:dyDescent="0.25">
      <c r="A17" s="27" t="s">
        <v>12</v>
      </c>
      <c r="B17" s="1">
        <v>0</v>
      </c>
      <c r="C17" s="1">
        <v>0</v>
      </c>
      <c r="D17" s="1">
        <v>0</v>
      </c>
    </row>
    <row r="18" spans="1:4" x14ac:dyDescent="0.25">
      <c r="A18" s="27" t="s">
        <v>64</v>
      </c>
      <c r="B18" s="1">
        <v>0</v>
      </c>
      <c r="C18" s="1">
        <v>0</v>
      </c>
      <c r="D18" s="1">
        <v>0</v>
      </c>
    </row>
    <row r="19" spans="1:4" s="4" customFormat="1" x14ac:dyDescent="0.25">
      <c r="A19" s="27" t="s">
        <v>23</v>
      </c>
      <c r="B19" s="1">
        <v>0</v>
      </c>
      <c r="C19" s="1">
        <v>58814</v>
      </c>
      <c r="D19" s="6">
        <v>29100</v>
      </c>
    </row>
    <row r="20" spans="1:4" s="4" customFormat="1" x14ac:dyDescent="0.25">
      <c r="A20" s="27" t="s">
        <v>21</v>
      </c>
      <c r="B20" s="1">
        <v>0</v>
      </c>
      <c r="C20" s="1">
        <v>129588.33</v>
      </c>
      <c r="D20" s="6">
        <v>3557.33</v>
      </c>
    </row>
    <row r="21" spans="1:4" s="4" customFormat="1" x14ac:dyDescent="0.25">
      <c r="A21" s="27" t="s">
        <v>13</v>
      </c>
      <c r="B21" s="1">
        <v>0</v>
      </c>
      <c r="C21" s="1">
        <v>0</v>
      </c>
      <c r="D21" s="1">
        <v>0</v>
      </c>
    </row>
    <row r="22" spans="1:4" s="4" customFormat="1" x14ac:dyDescent="0.25">
      <c r="A22" s="27" t="s">
        <v>28</v>
      </c>
      <c r="B22" s="1">
        <v>0</v>
      </c>
      <c r="C22" s="1">
        <v>0</v>
      </c>
      <c r="D22" s="1">
        <v>0</v>
      </c>
    </row>
    <row r="23" spans="1:4" s="4" customFormat="1" x14ac:dyDescent="0.25">
      <c r="A23" s="27" t="s">
        <v>65</v>
      </c>
      <c r="B23" s="1">
        <v>0</v>
      </c>
      <c r="C23" s="1">
        <v>0</v>
      </c>
      <c r="D23" s="1">
        <v>0</v>
      </c>
    </row>
    <row r="24" spans="1:4" x14ac:dyDescent="0.25">
      <c r="A24" s="27" t="s">
        <v>66</v>
      </c>
      <c r="B24" s="1">
        <v>0</v>
      </c>
      <c r="C24" s="1">
        <v>0</v>
      </c>
      <c r="D24" s="1">
        <v>0</v>
      </c>
    </row>
    <row r="25" spans="1:4" x14ac:dyDescent="0.25">
      <c r="A25" s="27" t="s">
        <v>67</v>
      </c>
      <c r="B25" s="1">
        <v>0</v>
      </c>
      <c r="C25" s="1">
        <v>0</v>
      </c>
      <c r="D25" s="1">
        <v>0</v>
      </c>
    </row>
    <row r="26" spans="1:4" ht="15.75" thickBot="1" x14ac:dyDescent="0.3">
      <c r="A26" s="28" t="s">
        <v>68</v>
      </c>
      <c r="B26" s="14">
        <v>1759340</v>
      </c>
      <c r="C26" s="9"/>
      <c r="D26" s="10">
        <f>D19+D20</f>
        <v>32657.33</v>
      </c>
    </row>
    <row r="27" spans="1:4" ht="15.75" thickTop="1" x14ac:dyDescent="0.25"/>
    <row r="28" spans="1:4" s="4" customFormat="1" x14ac:dyDescent="0.25">
      <c r="A28" s="31" t="s">
        <v>19</v>
      </c>
      <c r="B28" s="31"/>
      <c r="C28" s="31"/>
      <c r="D28" s="31"/>
    </row>
    <row r="29" spans="1:4" s="4" customFormat="1" ht="15.75" thickBot="1" x14ac:dyDescent="0.3">
      <c r="A29" s="15" t="s">
        <v>2</v>
      </c>
      <c r="B29" s="15" t="s">
        <v>3</v>
      </c>
      <c r="C29" s="15" t="s">
        <v>4</v>
      </c>
      <c r="D29" s="8"/>
    </row>
    <row r="30" spans="1:4" s="4" customFormat="1" x14ac:dyDescent="0.25">
      <c r="A30" s="27" t="s">
        <v>24</v>
      </c>
      <c r="B30" s="23">
        <v>135</v>
      </c>
      <c r="C30" s="1">
        <v>159</v>
      </c>
      <c r="D30" s="6">
        <v>1999</v>
      </c>
    </row>
    <row r="31" spans="1:4" s="4" customFormat="1" x14ac:dyDescent="0.25">
      <c r="A31" s="27" t="s">
        <v>17</v>
      </c>
      <c r="B31" s="23">
        <v>250</v>
      </c>
      <c r="C31" s="1">
        <v>0</v>
      </c>
      <c r="D31" s="1">
        <v>0</v>
      </c>
    </row>
    <row r="32" spans="1:4" x14ac:dyDescent="0.25">
      <c r="A32" s="27" t="s">
        <v>61</v>
      </c>
      <c r="B32" s="23">
        <v>300</v>
      </c>
      <c r="C32" s="1">
        <v>279</v>
      </c>
      <c r="D32" s="3">
        <f>(B32-C32)*67</f>
        <v>1407</v>
      </c>
    </row>
    <row r="33" spans="1:4" s="27" customFormat="1" x14ac:dyDescent="0.25">
      <c r="A33" s="27" t="s">
        <v>85</v>
      </c>
      <c r="B33" s="1">
        <v>0</v>
      </c>
      <c r="C33" s="1">
        <v>11377</v>
      </c>
      <c r="D33" s="6">
        <v>11337</v>
      </c>
    </row>
    <row r="35" spans="1:4" x14ac:dyDescent="0.25">
      <c r="A35" s="31" t="s">
        <v>18</v>
      </c>
      <c r="B35" s="31"/>
      <c r="C35" s="31"/>
      <c r="D35" s="31"/>
    </row>
    <row r="36" spans="1:4" ht="15.75" thickBot="1" x14ac:dyDescent="0.3">
      <c r="A36" s="21" t="s">
        <v>2</v>
      </c>
      <c r="B36" s="21" t="s">
        <v>3</v>
      </c>
      <c r="C36" s="15" t="s">
        <v>4</v>
      </c>
      <c r="D36" s="8"/>
    </row>
    <row r="37" spans="1:4" x14ac:dyDescent="0.25">
      <c r="A37" s="27" t="s">
        <v>14</v>
      </c>
      <c r="B37" s="23">
        <v>60000</v>
      </c>
      <c r="C37" s="1">
        <v>102051.5</v>
      </c>
      <c r="D37" s="6">
        <f>C37-B37</f>
        <v>42051.5</v>
      </c>
    </row>
    <row r="38" spans="1:4" x14ac:dyDescent="0.25">
      <c r="A38" s="27" t="s">
        <v>15</v>
      </c>
      <c r="B38" s="23">
        <v>10000</v>
      </c>
      <c r="C38" s="27">
        <v>10000</v>
      </c>
      <c r="D38" s="27"/>
    </row>
    <row r="39" spans="1:4" x14ac:dyDescent="0.25">
      <c r="A39" s="27" t="s">
        <v>16</v>
      </c>
      <c r="B39" s="23">
        <v>50000</v>
      </c>
      <c r="C39" s="27">
        <v>52097</v>
      </c>
      <c r="D39" s="6">
        <f>C39-B39</f>
        <v>2097</v>
      </c>
    </row>
    <row r="40" spans="1:4" ht="15.75" thickBot="1" x14ac:dyDescent="0.3">
      <c r="A40" s="28" t="s">
        <v>7</v>
      </c>
      <c r="B40" s="19">
        <f>SUM(B37:B39)</f>
        <v>120000</v>
      </c>
      <c r="C40" s="14">
        <f>SUM(C37:C39)</f>
        <v>164148.5</v>
      </c>
      <c r="D40" s="10"/>
    </row>
    <row r="41" spans="1:4" ht="15.75" thickTop="1" x14ac:dyDescent="0.25"/>
    <row r="42" spans="1:4" x14ac:dyDescent="0.25">
      <c r="A42" s="32" t="s">
        <v>26</v>
      </c>
      <c r="B42" s="32"/>
      <c r="C42" s="32"/>
      <c r="D42" s="32"/>
    </row>
    <row r="43" spans="1:4" ht="15.75" thickBot="1" x14ac:dyDescent="0.3">
      <c r="A43" s="21" t="s">
        <v>2</v>
      </c>
      <c r="B43" s="21" t="s">
        <v>62</v>
      </c>
      <c r="C43" s="15" t="s">
        <v>4</v>
      </c>
      <c r="D43" s="8"/>
    </row>
    <row r="44" spans="1:4" x14ac:dyDescent="0.25">
      <c r="A44" s="27" t="s">
        <v>78</v>
      </c>
      <c r="B44" s="1">
        <v>5400</v>
      </c>
      <c r="C44" s="1">
        <v>5400</v>
      </c>
      <c r="D44" s="1">
        <v>0</v>
      </c>
    </row>
    <row r="45" spans="1:4" x14ac:dyDescent="0.25">
      <c r="A45" s="27" t="s">
        <v>79</v>
      </c>
      <c r="B45" s="1">
        <v>3400</v>
      </c>
      <c r="C45" s="1">
        <v>3400</v>
      </c>
      <c r="D45" s="1">
        <v>0</v>
      </c>
    </row>
    <row r="46" spans="1:4" x14ac:dyDescent="0.25">
      <c r="A46" s="27" t="s">
        <v>80</v>
      </c>
      <c r="B46" s="1">
        <v>1500</v>
      </c>
      <c r="C46" s="1">
        <v>1500</v>
      </c>
      <c r="D46" s="1">
        <v>0</v>
      </c>
    </row>
    <row r="47" spans="1:4" s="27" customFormat="1" x14ac:dyDescent="0.25">
      <c r="A47" s="27" t="s">
        <v>81</v>
      </c>
      <c r="B47" s="1">
        <v>3800</v>
      </c>
      <c r="C47" s="1">
        <v>3800</v>
      </c>
      <c r="D47" s="1">
        <v>0</v>
      </c>
    </row>
    <row r="48" spans="1:4" x14ac:dyDescent="0.25">
      <c r="A48" s="27" t="s">
        <v>82</v>
      </c>
      <c r="B48" s="1">
        <v>400</v>
      </c>
      <c r="C48" s="1">
        <v>400</v>
      </c>
      <c r="D48" s="1">
        <v>0</v>
      </c>
    </row>
    <row r="49" spans="1:4" x14ac:dyDescent="0.25">
      <c r="A49" s="27" t="s">
        <v>83</v>
      </c>
      <c r="B49" s="1">
        <v>2352</v>
      </c>
      <c r="C49" s="1">
        <v>2352</v>
      </c>
      <c r="D49" s="1">
        <v>0</v>
      </c>
    </row>
    <row r="50" spans="1:4" x14ac:dyDescent="0.25">
      <c r="A50" s="27" t="s">
        <v>84</v>
      </c>
      <c r="B50" s="1">
        <v>2800</v>
      </c>
      <c r="C50" s="1">
        <v>2800</v>
      </c>
      <c r="D50" s="1">
        <v>0</v>
      </c>
    </row>
    <row r="51" spans="1:4" ht="15.75" thickBot="1" x14ac:dyDescent="0.3">
      <c r="A51" s="9"/>
      <c r="B51" s="14">
        <f>SUM(B44:B50)</f>
        <v>19652</v>
      </c>
      <c r="C51" s="9"/>
      <c r="D51" s="9"/>
    </row>
    <row r="52" spans="1:4" ht="15.75" thickTop="1" x14ac:dyDescent="0.25">
      <c r="A52" s="27"/>
      <c r="B52" s="1"/>
    </row>
    <row r="53" spans="1:4" ht="15.75" thickBot="1" x14ac:dyDescent="0.3">
      <c r="A53" s="28" t="s">
        <v>20</v>
      </c>
      <c r="B53" s="19">
        <f>B26+B40+B51</f>
        <v>1898992</v>
      </c>
      <c r="C53" s="19">
        <f>B26+C40+B51</f>
        <v>1943140.5</v>
      </c>
      <c r="D53" s="30">
        <f>C53-B53</f>
        <v>44148.5</v>
      </c>
    </row>
    <row r="54" spans="1:4" ht="15.75" thickTop="1" x14ac:dyDescent="0.25"/>
  </sheetData>
  <mergeCells count="4">
    <mergeCell ref="A28:D28"/>
    <mergeCell ref="A35:D35"/>
    <mergeCell ref="A42:D42"/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"/>
  <sheetViews>
    <sheetView workbookViewId="0"/>
  </sheetViews>
  <sheetFormatPr defaultRowHeight="15" x14ac:dyDescent="0.25"/>
  <cols>
    <col min="1" max="1" width="8.28515625" customWidth="1"/>
    <col min="2" max="2" width="18.85546875" customWidth="1"/>
    <col min="3" max="3" width="17.28515625" customWidth="1"/>
    <col min="4" max="4" width="18" customWidth="1"/>
    <col min="5" max="5" width="17.28515625" customWidth="1"/>
  </cols>
  <sheetData>
    <row r="1" spans="2:5" x14ac:dyDescent="0.25">
      <c r="B1" s="33" t="s">
        <v>49</v>
      </c>
      <c r="C1" s="33"/>
      <c r="D1" s="33"/>
      <c r="E1" s="33"/>
    </row>
    <row r="2" spans="2:5" ht="15.75" thickBot="1" x14ac:dyDescent="0.3">
      <c r="B2" s="15" t="s">
        <v>29</v>
      </c>
      <c r="C2" s="15" t="s">
        <v>0</v>
      </c>
      <c r="D2" s="15" t="s">
        <v>30</v>
      </c>
      <c r="E2" s="15" t="s">
        <v>27</v>
      </c>
    </row>
    <row r="3" spans="2:5" x14ac:dyDescent="0.25">
      <c r="B3" t="s">
        <v>31</v>
      </c>
      <c r="C3" s="1">
        <v>80031</v>
      </c>
      <c r="D3" s="1">
        <f>(41729+17643.18)*1.25</f>
        <v>74215.225000000006</v>
      </c>
      <c r="E3" s="3">
        <f>C3-D3</f>
        <v>5815.7749999999942</v>
      </c>
    </row>
    <row r="4" spans="2:5" x14ac:dyDescent="0.25">
      <c r="B4" t="s">
        <v>32</v>
      </c>
      <c r="C4" s="1">
        <v>20000</v>
      </c>
      <c r="D4" s="1">
        <f>(12878+2780.48)*1.25</f>
        <v>19573.099999999999</v>
      </c>
      <c r="E4" s="3">
        <f>C4-D4</f>
        <v>426.90000000000146</v>
      </c>
    </row>
    <row r="5" spans="2:5" x14ac:dyDescent="0.25">
      <c r="B5" t="s">
        <v>33</v>
      </c>
      <c r="C5" s="1">
        <v>13000</v>
      </c>
      <c r="D5" s="1">
        <f>17987*1.25</f>
        <v>22483.75</v>
      </c>
      <c r="E5" s="13">
        <f>C5-D5</f>
        <v>-9483.75</v>
      </c>
    </row>
    <row r="6" spans="2:5" x14ac:dyDescent="0.25">
      <c r="B6" t="s">
        <v>34</v>
      </c>
      <c r="C6" s="1">
        <v>13000</v>
      </c>
      <c r="D6" s="1">
        <f>10653*1.25</f>
        <v>13316.25</v>
      </c>
      <c r="E6" s="13">
        <f>C6-D6</f>
        <v>-316.25</v>
      </c>
    </row>
    <row r="7" spans="2:5" ht="15.75" thickBot="1" x14ac:dyDescent="0.3">
      <c r="B7" s="12" t="s">
        <v>35</v>
      </c>
      <c r="C7" s="17">
        <f>SUM(C3:C6)</f>
        <v>126031</v>
      </c>
      <c r="D7" s="16">
        <f>SUM(D3:D6)</f>
        <v>129588.32500000001</v>
      </c>
      <c r="E7" s="16">
        <f>SUM(E3:E6)</f>
        <v>-3557.3250000000044</v>
      </c>
    </row>
    <row r="8" spans="2:5" ht="15.75" thickTop="1" x14ac:dyDescent="0.25"/>
  </sheetData>
  <mergeCells count="1">
    <mergeCell ref="B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workbookViewId="0"/>
  </sheetViews>
  <sheetFormatPr defaultRowHeight="15" x14ac:dyDescent="0.25"/>
  <cols>
    <col min="2" max="2" width="41.7109375" bestFit="1" customWidth="1"/>
    <col min="3" max="3" width="15.7109375" bestFit="1" customWidth="1"/>
    <col min="4" max="5" width="12.7109375" bestFit="1" customWidth="1"/>
  </cols>
  <sheetData>
    <row r="2" spans="2:5" s="22" customFormat="1" ht="15.75" thickBot="1" x14ac:dyDescent="0.3">
      <c r="B2" s="20" t="s">
        <v>2</v>
      </c>
      <c r="C2" s="20" t="s">
        <v>0</v>
      </c>
      <c r="D2" s="20" t="s">
        <v>30</v>
      </c>
      <c r="E2" s="20" t="s">
        <v>27</v>
      </c>
    </row>
    <row r="3" spans="2:5" x14ac:dyDescent="0.25">
      <c r="B3" s="22" t="s">
        <v>36</v>
      </c>
      <c r="C3" s="23" t="s">
        <v>48</v>
      </c>
      <c r="D3" s="1"/>
    </row>
    <row r="4" spans="2:5" x14ac:dyDescent="0.25">
      <c r="B4" s="22" t="s">
        <v>37</v>
      </c>
      <c r="C4" s="23" t="s">
        <v>48</v>
      </c>
      <c r="D4" s="1"/>
    </row>
    <row r="5" spans="2:5" x14ac:dyDescent="0.25">
      <c r="B5" s="22" t="s">
        <v>38</v>
      </c>
      <c r="C5" s="23" t="s">
        <v>48</v>
      </c>
      <c r="D5" s="1"/>
    </row>
    <row r="6" spans="2:5" x14ac:dyDescent="0.25">
      <c r="B6" s="22" t="s">
        <v>39</v>
      </c>
      <c r="C6" s="23" t="s">
        <v>48</v>
      </c>
      <c r="D6" s="1"/>
    </row>
    <row r="7" spans="2:5" x14ac:dyDescent="0.25">
      <c r="B7" s="22" t="s">
        <v>40</v>
      </c>
      <c r="C7" s="23">
        <v>8000</v>
      </c>
      <c r="D7" s="1">
        <v>6850</v>
      </c>
      <c r="E7" s="7">
        <f>C7-D7</f>
        <v>1150</v>
      </c>
    </row>
    <row r="8" spans="2:5" x14ac:dyDescent="0.25">
      <c r="B8" s="22" t="s">
        <v>41</v>
      </c>
      <c r="C8" s="23">
        <v>15000</v>
      </c>
      <c r="D8" s="1">
        <v>0</v>
      </c>
      <c r="E8" s="7">
        <f>C8</f>
        <v>15000</v>
      </c>
    </row>
    <row r="9" spans="2:5" x14ac:dyDescent="0.25">
      <c r="B9" s="22" t="s">
        <v>42</v>
      </c>
      <c r="C9" s="23">
        <v>25000</v>
      </c>
      <c r="D9" s="1">
        <v>0</v>
      </c>
      <c r="E9" s="7">
        <f>C9</f>
        <v>25000</v>
      </c>
    </row>
    <row r="10" spans="2:5" x14ac:dyDescent="0.25">
      <c r="B10" s="22" t="s">
        <v>43</v>
      </c>
      <c r="C10" s="23">
        <v>45000</v>
      </c>
      <c r="D10" s="1"/>
    </row>
    <row r="11" spans="2:5" x14ac:dyDescent="0.25">
      <c r="B11" s="22" t="s">
        <v>44</v>
      </c>
      <c r="C11" s="23">
        <v>10000</v>
      </c>
      <c r="D11" s="1">
        <v>10255</v>
      </c>
      <c r="E11" s="6">
        <f>D11-C11</f>
        <v>255</v>
      </c>
    </row>
    <row r="12" spans="2:5" x14ac:dyDescent="0.25">
      <c r="B12" s="22" t="s">
        <v>45</v>
      </c>
      <c r="C12" s="23">
        <v>0</v>
      </c>
      <c r="D12" s="1">
        <v>0</v>
      </c>
    </row>
    <row r="13" spans="2:5" x14ac:dyDescent="0.25">
      <c r="B13" s="22" t="s">
        <v>46</v>
      </c>
      <c r="C13" s="23">
        <v>10000</v>
      </c>
      <c r="D13" s="1">
        <v>0</v>
      </c>
      <c r="E13" s="7">
        <f>C13</f>
        <v>10000</v>
      </c>
    </row>
    <row r="14" spans="2:5" x14ac:dyDescent="0.25">
      <c r="B14" s="22" t="s">
        <v>47</v>
      </c>
      <c r="C14" s="23">
        <v>20000</v>
      </c>
      <c r="D14" s="1"/>
    </row>
    <row r="15" spans="2:5" ht="15.75" thickBot="1" x14ac:dyDescent="0.3">
      <c r="B15" s="25" t="s">
        <v>7</v>
      </c>
      <c r="C15" s="18">
        <f>SUM(C7:C14)</f>
        <v>133000</v>
      </c>
      <c r="D15" s="17">
        <f>SUM(D3:D14)</f>
        <v>17105</v>
      </c>
      <c r="E15" s="17">
        <f>SUM(E3:E14)</f>
        <v>51405</v>
      </c>
    </row>
    <row r="16" spans="2:5" ht="15.75" thickTop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workbookViewId="0">
      <selection activeCell="D5" sqref="D5"/>
    </sheetView>
  </sheetViews>
  <sheetFormatPr defaultRowHeight="15" x14ac:dyDescent="0.25"/>
  <cols>
    <col min="2" max="2" width="57.28515625" bestFit="1" customWidth="1"/>
    <col min="3" max="3" width="13.85546875" bestFit="1" customWidth="1"/>
    <col min="4" max="4" width="12.7109375" bestFit="1" customWidth="1"/>
    <col min="5" max="5" width="11.7109375" bestFit="1" customWidth="1"/>
  </cols>
  <sheetData>
    <row r="2" spans="2:5" s="26" customFormat="1" x14ac:dyDescent="0.25">
      <c r="B2" s="34" t="s">
        <v>59</v>
      </c>
      <c r="C2" s="34"/>
      <c r="D2" s="34"/>
      <c r="E2" s="34"/>
    </row>
    <row r="3" spans="2:5" s="27" customFormat="1" ht="15.75" thickBot="1" x14ac:dyDescent="0.3">
      <c r="B3" s="20" t="s">
        <v>2</v>
      </c>
      <c r="C3" s="20" t="s">
        <v>0</v>
      </c>
      <c r="D3" s="20" t="s">
        <v>30</v>
      </c>
      <c r="E3" s="20" t="s">
        <v>27</v>
      </c>
    </row>
    <row r="4" spans="2:5" x14ac:dyDescent="0.25">
      <c r="B4" s="26" t="s">
        <v>51</v>
      </c>
      <c r="C4" s="1">
        <v>4000</v>
      </c>
      <c r="D4" s="1">
        <v>6071</v>
      </c>
      <c r="E4" s="29">
        <f>D4-C4</f>
        <v>2071</v>
      </c>
    </row>
    <row r="5" spans="2:5" x14ac:dyDescent="0.25">
      <c r="B5" s="26" t="s">
        <v>52</v>
      </c>
      <c r="C5" s="1">
        <v>9160</v>
      </c>
      <c r="D5" s="1"/>
      <c r="E5" s="1"/>
    </row>
    <row r="6" spans="2:5" x14ac:dyDescent="0.25">
      <c r="B6" s="26" t="s">
        <v>53</v>
      </c>
      <c r="C6" s="1">
        <v>35860</v>
      </c>
      <c r="D6" s="1"/>
      <c r="E6" s="1"/>
    </row>
    <row r="7" spans="2:5" x14ac:dyDescent="0.25">
      <c r="B7" s="26" t="s">
        <v>54</v>
      </c>
      <c r="C7" s="1">
        <v>3000</v>
      </c>
      <c r="D7" s="1"/>
      <c r="E7" s="1"/>
    </row>
    <row r="8" spans="2:5" x14ac:dyDescent="0.25">
      <c r="B8" s="26" t="s">
        <v>55</v>
      </c>
      <c r="C8" s="1">
        <v>7500</v>
      </c>
      <c r="D8" s="1">
        <v>7475</v>
      </c>
      <c r="E8" s="3">
        <f>C8-D8</f>
        <v>25</v>
      </c>
    </row>
    <row r="9" spans="2:5" x14ac:dyDescent="0.25">
      <c r="B9" s="26" t="s">
        <v>56</v>
      </c>
      <c r="C9" s="1">
        <v>18000</v>
      </c>
      <c r="D9" s="1"/>
      <c r="E9" s="1"/>
    </row>
    <row r="10" spans="2:5" x14ac:dyDescent="0.25">
      <c r="B10" s="26" t="s">
        <v>57</v>
      </c>
      <c r="C10" s="1">
        <v>6000</v>
      </c>
      <c r="D10" s="1">
        <v>4350</v>
      </c>
      <c r="E10" s="7">
        <f>C10-D10</f>
        <v>1650</v>
      </c>
    </row>
    <row r="11" spans="2:5" x14ac:dyDescent="0.25">
      <c r="B11" s="26" t="s">
        <v>58</v>
      </c>
      <c r="C11" s="1">
        <v>21000</v>
      </c>
      <c r="D11" s="1">
        <v>21000</v>
      </c>
      <c r="E11" s="7">
        <v>0</v>
      </c>
    </row>
    <row r="12" spans="2:5" ht="15.75" thickBot="1" x14ac:dyDescent="0.3">
      <c r="B12" s="28" t="s">
        <v>60</v>
      </c>
      <c r="C12" s="17">
        <f>SUM(C4:C11)</f>
        <v>104520</v>
      </c>
      <c r="D12" s="17">
        <f>SUM(D4:D11)</f>
        <v>38896</v>
      </c>
      <c r="E12" s="17">
        <f>SUM(E4:E11)</f>
        <v>3746</v>
      </c>
    </row>
    <row r="13" spans="2:5" ht="15.75" thickTop="1" x14ac:dyDescent="0.25"/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Overblik</vt:lpstr>
      <vt:lpstr>Hus</vt:lpstr>
      <vt:lpstr>Inventar</vt:lpstr>
      <vt:lpstr>Grund</vt:lpstr>
      <vt:lpstr>Øvrige omkostninger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Tästensen</dc:creator>
  <cp:lastModifiedBy>Martin</cp:lastModifiedBy>
  <dcterms:created xsi:type="dcterms:W3CDTF">2015-12-20T18:20:10Z</dcterms:created>
  <dcterms:modified xsi:type="dcterms:W3CDTF">2016-06-05T00:28:46Z</dcterms:modified>
</cp:coreProperties>
</file>